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Legal Delinquency Staff files NPF ONLY\Withdrawal Liability\Worksheets\"/>
    </mc:Choice>
  </mc:AlternateContent>
  <xr:revisionPtr revIDLastSave="0" documentId="13_ncr:1_{03537317-3240-48C3-B674-2D136D0CDCAA}" xr6:coauthVersionLast="47" xr6:coauthVersionMax="47" xr10:uidLastSave="{00000000-0000-0000-0000-000000000000}"/>
  <workbookProtection workbookAlgorithmName="SHA-512" workbookHashValue="8ihX3k6Jhn4amc1QCObvjpNU7hwo91jbQQWGGPbJXYomJy8EcldLeLc41IETcx3WFJry4fNGCR9z5w/a0RQwJA==" workbookSaltValue="FucNF1xvhZxlA8yYEZj1Ag==" workbookSpinCount="100000" lockStructure="1"/>
  <bookViews>
    <workbookView xWindow="31455" yWindow="1275" windowWidth="21960" windowHeight="14790" xr2:uid="{59B065C0-2BA7-4D33-9DF4-0767AED7E381}"/>
  </bookViews>
  <sheets>
    <sheet name="Exhibit I" sheetId="1" r:id="rId1"/>
  </sheets>
  <definedNames>
    <definedName name="_Fill" hidden="1">#REF!</definedName>
    <definedName name="_xlnm.Print_Area" localSheetId="0">'Exhibit I'!$A$1:$I$47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4" i="1"/>
  <c r="I24" i="1" s="1"/>
  <c r="H17" i="1"/>
  <c r="I17" i="1" s="1"/>
  <c r="D37" i="1"/>
  <c r="C37" i="1"/>
  <c r="B37" i="1"/>
  <c r="I36" i="1"/>
  <c r="H36" i="1"/>
  <c r="E36" i="1"/>
  <c r="H35" i="1"/>
  <c r="I35" i="1" s="1"/>
  <c r="E35" i="1"/>
  <c r="I34" i="1"/>
  <c r="H34" i="1"/>
  <c r="E34" i="1"/>
  <c r="H33" i="1"/>
  <c r="I33" i="1" s="1"/>
  <c r="E33" i="1"/>
  <c r="I32" i="1"/>
  <c r="H32" i="1"/>
  <c r="E32" i="1"/>
  <c r="H31" i="1"/>
  <c r="I31" i="1" s="1"/>
  <c r="E31" i="1"/>
  <c r="I30" i="1"/>
  <c r="H30" i="1"/>
  <c r="E30" i="1"/>
  <c r="H29" i="1"/>
  <c r="I29" i="1" s="1"/>
  <c r="E29" i="1"/>
  <c r="I28" i="1"/>
  <c r="H28" i="1"/>
  <c r="E28" i="1"/>
  <c r="H27" i="1"/>
  <c r="I27" i="1" s="1"/>
  <c r="E27" i="1"/>
  <c r="I26" i="1"/>
  <c r="H26" i="1"/>
  <c r="E26" i="1"/>
  <c r="H25" i="1"/>
  <c r="I25" i="1" s="1"/>
  <c r="E25" i="1"/>
  <c r="E24" i="1"/>
  <c r="H23" i="1"/>
  <c r="I23" i="1" s="1"/>
  <c r="E23" i="1"/>
  <c r="I22" i="1"/>
  <c r="H22" i="1"/>
  <c r="E22" i="1"/>
  <c r="H21" i="1"/>
  <c r="I21" i="1" s="1"/>
  <c r="E21" i="1"/>
  <c r="I20" i="1"/>
  <c r="E20" i="1"/>
  <c r="H19" i="1"/>
  <c r="I19" i="1" s="1"/>
  <c r="E19" i="1"/>
  <c r="I18" i="1"/>
  <c r="H18" i="1"/>
  <c r="E18" i="1"/>
  <c r="E17" i="1"/>
  <c r="E37" i="1" s="1"/>
  <c r="I39" i="1" l="1"/>
  <c r="I41" i="1" l="1"/>
  <c r="I43" i="1" s="1"/>
  <c r="I44" i="1" s="1"/>
</calcChain>
</file>

<file path=xl/sharedStrings.xml><?xml version="1.0" encoding="utf-8"?>
<sst xmlns="http://schemas.openxmlformats.org/spreadsheetml/2006/main" count="37" uniqueCount="29">
  <si>
    <t>Exhibit I</t>
  </si>
  <si>
    <t>Sheet Metal Workers' National Pension Fund</t>
  </si>
  <si>
    <t>Determination of Employer Withdrawal Liability Payments</t>
  </si>
  <si>
    <t>For Withdrawals During the Plan Year Ending December 31, 2022</t>
  </si>
  <si>
    <t>Contributions</t>
  </si>
  <si>
    <t>Unamortized Balance of Withdrawal Liability Pools</t>
  </si>
  <si>
    <t>5-Year Total,</t>
  </si>
  <si>
    <t>Employer's</t>
  </si>
  <si>
    <t>Basic</t>
  </si>
  <si>
    <t>Reallocated</t>
  </si>
  <si>
    <t>Affected Benefits</t>
  </si>
  <si>
    <t>Total</t>
  </si>
  <si>
    <t>Adjusted for</t>
  </si>
  <si>
    <t>Share of</t>
  </si>
  <si>
    <t>Pools</t>
  </si>
  <si>
    <t>Withdrawn</t>
  </si>
  <si>
    <t>5-Year</t>
  </si>
  <si>
    <t>Unamortized</t>
  </si>
  <si>
    <t>Year Ended</t>
  </si>
  <si>
    <t>As of 12/31</t>
  </si>
  <si>
    <t>Employers</t>
  </si>
  <si>
    <t>Gross allocable amount of unfunded vested benefits</t>
  </si>
  <si>
    <t>De minimis reduction</t>
  </si>
  <si>
    <t>A.  Excess assessment (over $100,000)</t>
  </si>
  <si>
    <t>B.  Lesser of 50,000 and 0.75% of UVB</t>
  </si>
  <si>
    <t>C.  [B]-[A] not less than zero</t>
  </si>
  <si>
    <t>Net allocable amount of unfunded vested benefits*</t>
  </si>
  <si>
    <t>* Does not reflect any impact of any partial withdrawal,</t>
  </si>
  <si>
    <t xml:space="preserve">   limitation on annual payments or sale of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</si>
</sst>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43" fontId="5" fillId="2" borderId="0" xfId="1" applyFont="1" applyFill="1"/>
    <xf numFmtId="164" fontId="1" fillId="0" borderId="0" xfId="1" applyNumberFormat="1" applyProtection="1"/>
    <xf numFmtId="43" fontId="1" fillId="0" borderId="0" xfId="1" applyAlignment="1" applyProtection="1">
      <alignment horizontal="center"/>
    </xf>
    <xf numFmtId="43" fontId="1" fillId="0" borderId="0" xfId="1" applyProtection="1"/>
    <xf numFmtId="43" fontId="1" fillId="0" borderId="0" xfId="1" applyFill="1" applyProtection="1"/>
    <xf numFmtId="43" fontId="2" fillId="0" borderId="0" xfId="1" applyFont="1" applyProtection="1"/>
    <xf numFmtId="164" fontId="3" fillId="2" borderId="4" xfId="0" quotePrefix="1" applyNumberFormat="1" applyFont="1" applyFill="1" applyBorder="1" applyAlignment="1">
      <alignment horizontal="center" vertical="center" wrapText="1"/>
    </xf>
    <xf numFmtId="164" fontId="3" fillId="2" borderId="0" xfId="0" quotePrefix="1" applyNumberFormat="1" applyFont="1" applyFill="1" applyAlignment="1">
      <alignment horizontal="center" vertical="center" wrapText="1"/>
    </xf>
    <xf numFmtId="0" fontId="0" fillId="0" borderId="0" xfId="0" applyProtection="1"/>
    <xf numFmtId="37" fontId="0" fillId="0" borderId="4" xfId="0" applyNumberFormat="1" applyBorder="1" applyProtection="1"/>
    <xf numFmtId="164" fontId="0" fillId="0" borderId="0" xfId="0" applyNumberFormat="1" applyProtection="1"/>
    <xf numFmtId="37" fontId="0" fillId="0" borderId="0" xfId="0" applyNumberFormat="1" applyProtection="1"/>
    <xf numFmtId="164" fontId="1" fillId="0" borderId="0" xfId="0" applyNumberFormat="1" applyFont="1" applyProtection="1"/>
    <xf numFmtId="164" fontId="6" fillId="0" borderId="0" xfId="0" applyNumberFormat="1" applyFont="1" applyProtection="1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37" fontId="1" fillId="0" borderId="0" xfId="3" applyNumberFormat="1" applyProtection="1"/>
    <xf numFmtId="41" fontId="1" fillId="0" borderId="0" xfId="0" applyNumberFormat="1" applyFont="1" applyProtection="1"/>
    <xf numFmtId="41" fontId="1" fillId="0" borderId="0" xfId="3" applyNumberFormat="1" applyProtection="1"/>
    <xf numFmtId="164" fontId="2" fillId="0" borderId="0" xfId="0" applyNumberFormat="1" applyFont="1" applyAlignment="1" applyProtection="1">
      <alignment horizontal="center"/>
    </xf>
    <xf numFmtId="164" fontId="0" fillId="0" borderId="0" xfId="0" applyNumberForma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43" fontId="1" fillId="0" borderId="0" xfId="1" applyAlignment="1" applyProtection="1">
      <alignment horizontal="centerContinuous"/>
    </xf>
    <xf numFmtId="164" fontId="1" fillId="0" borderId="0" xfId="0" applyNumberFormat="1" applyFont="1" applyAlignment="1" applyProtection="1">
      <alignment horizontal="centerContinuous"/>
    </xf>
    <xf numFmtId="0" fontId="1" fillId="0" borderId="0" xfId="0" applyFont="1" applyAlignment="1" applyProtection="1">
      <alignment horizontal="centerContinuous"/>
    </xf>
    <xf numFmtId="43" fontId="1" fillId="0" borderId="0" xfId="1" applyFont="1" applyAlignment="1" applyProtection="1">
      <alignment horizontal="centerContinuous"/>
    </xf>
    <xf numFmtId="0" fontId="1" fillId="0" borderId="0" xfId="0" applyFont="1" applyProtection="1"/>
    <xf numFmtId="1" fontId="2" fillId="0" borderId="0" xfId="2" applyNumberFormat="1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Continuous"/>
    </xf>
    <xf numFmtId="164" fontId="0" fillId="0" borderId="3" xfId="0" applyNumberFormat="1" applyBorder="1" applyAlignment="1" applyProtection="1">
      <alignment horizontal="center"/>
    </xf>
  </cellXfs>
  <cellStyles count="4">
    <cellStyle name="Comma" xfId="1" builtinId="3"/>
    <cellStyle name="Normal" xfId="0" builtinId="0"/>
    <cellStyle name="Normal 2" xfId="3" xr:uid="{D522E150-9F09-4D74-AEED-418868AE6FB7}"/>
    <cellStyle name="Normal_Model99_1" xfId="2" xr:uid="{4E2A8045-92E0-47E9-99E9-B91ED881BC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0340-AEB2-404D-BD4E-18D1EC10190D}">
  <sheetPr>
    <pageSetUpPr fitToPage="1"/>
  </sheetPr>
  <dimension ref="A1:M47"/>
  <sheetViews>
    <sheetView tabSelected="1" zoomScaleNormal="100" workbookViewId="0">
      <selection activeCell="G13" sqref="G13:G17"/>
    </sheetView>
  </sheetViews>
  <sheetFormatPr defaultRowHeight="12.75" x14ac:dyDescent="0.2"/>
  <cols>
    <col min="1" max="1" width="11" style="9" customWidth="1"/>
    <col min="2" max="3" width="13.7109375" style="9" customWidth="1"/>
    <col min="4" max="4" width="15.140625" style="9" bestFit="1" customWidth="1"/>
    <col min="5" max="5" width="14.42578125" style="9" bestFit="1" customWidth="1"/>
    <col min="6" max="6" width="15" style="11" bestFit="1" customWidth="1"/>
    <col min="7" max="7" width="14" style="11" bestFit="1" customWidth="1"/>
    <col min="8" max="8" width="13.140625" style="11" bestFit="1" customWidth="1"/>
    <col min="9" max="9" width="17.42578125" style="11" bestFit="1" customWidth="1"/>
    <col min="10" max="10" width="14.5703125" style="11" customWidth="1"/>
    <col min="11" max="11" width="14.42578125" style="11" bestFit="1" customWidth="1"/>
    <col min="12" max="12" width="11.42578125" style="9" bestFit="1" customWidth="1"/>
    <col min="13" max="13" width="13.85546875" style="4" bestFit="1" customWidth="1"/>
    <col min="14" max="16384" width="9.140625" style="9"/>
  </cols>
  <sheetData>
    <row r="1" spans="1:13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6"/>
      <c r="K1" s="26"/>
      <c r="L1" s="27"/>
      <c r="M1" s="28"/>
    </row>
    <row r="2" spans="1:13" s="32" customFormat="1" x14ac:dyDescent="0.2">
      <c r="A2" s="29"/>
      <c r="B2" s="30"/>
      <c r="C2" s="30"/>
      <c r="D2" s="30"/>
      <c r="E2" s="30"/>
      <c r="F2" s="29"/>
      <c r="G2" s="29"/>
      <c r="H2" s="29"/>
      <c r="I2" s="29"/>
      <c r="J2" s="29"/>
      <c r="K2" s="29"/>
      <c r="L2" s="30"/>
      <c r="M2" s="31"/>
    </row>
    <row r="3" spans="1:13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26"/>
      <c r="K3" s="26"/>
      <c r="L3" s="27"/>
      <c r="M3" s="28"/>
    </row>
    <row r="4" spans="1:13" x14ac:dyDescent="0.2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26"/>
      <c r="K4" s="26"/>
      <c r="L4" s="27"/>
      <c r="M4" s="28"/>
    </row>
    <row r="5" spans="1:13" x14ac:dyDescent="0.2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26"/>
      <c r="K5" s="26"/>
      <c r="L5" s="27"/>
      <c r="M5" s="28"/>
    </row>
    <row r="6" spans="1:13" s="15" customFormat="1" ht="12.6" customHeight="1" x14ac:dyDescent="0.2">
      <c r="F6" s="19"/>
      <c r="G6" s="19"/>
      <c r="H6" s="19"/>
      <c r="I6" s="19"/>
      <c r="J6" s="19"/>
      <c r="K6" s="19"/>
      <c r="M6" s="3"/>
    </row>
    <row r="7" spans="1:13" s="15" customFormat="1" ht="12.6" customHeight="1" thickBot="1" x14ac:dyDescent="0.25">
      <c r="F7" s="35" t="s">
        <v>4</v>
      </c>
      <c r="G7" s="35"/>
      <c r="H7" s="35"/>
      <c r="I7" s="35"/>
      <c r="J7" s="3"/>
    </row>
    <row r="8" spans="1:13" s="15" customFormat="1" ht="12.6" customHeight="1" thickTop="1" x14ac:dyDescent="0.2">
      <c r="F8" s="36"/>
      <c r="G8" s="37"/>
      <c r="H8" s="37"/>
      <c r="I8" s="37"/>
      <c r="J8" s="3"/>
    </row>
    <row r="9" spans="1:13" s="15" customFormat="1" ht="12.6" customHeight="1" x14ac:dyDescent="0.2">
      <c r="B9" s="17" t="s">
        <v>5</v>
      </c>
      <c r="C9" s="18"/>
      <c r="D9" s="18"/>
      <c r="E9" s="18"/>
      <c r="F9" s="19" t="s">
        <v>6</v>
      </c>
      <c r="G9" s="7"/>
      <c r="I9" s="3" t="s">
        <v>7</v>
      </c>
    </row>
    <row r="10" spans="1:13" s="15" customFormat="1" ht="12.6" customHeight="1" x14ac:dyDescent="0.2">
      <c r="B10" s="20" t="s">
        <v>8</v>
      </c>
      <c r="C10" s="15" t="s">
        <v>9</v>
      </c>
      <c r="D10" s="15" t="s">
        <v>10</v>
      </c>
      <c r="E10" s="15" t="s">
        <v>11</v>
      </c>
      <c r="F10" s="19" t="s">
        <v>12</v>
      </c>
      <c r="G10" s="8"/>
      <c r="I10" s="3" t="s">
        <v>13</v>
      </c>
    </row>
    <row r="11" spans="1:13" s="15" customFormat="1" ht="12.6" customHeight="1" x14ac:dyDescent="0.2">
      <c r="B11" s="15" t="s">
        <v>14</v>
      </c>
      <c r="C11" s="15" t="s">
        <v>14</v>
      </c>
      <c r="D11" s="15" t="s">
        <v>14</v>
      </c>
      <c r="E11" s="15" t="s">
        <v>14</v>
      </c>
      <c r="F11" s="19" t="s">
        <v>15</v>
      </c>
      <c r="G11" s="8"/>
      <c r="H11" s="15" t="s">
        <v>16</v>
      </c>
      <c r="I11" s="3" t="s">
        <v>17</v>
      </c>
    </row>
    <row r="12" spans="1:13" s="16" customFormat="1" ht="19.5" customHeight="1" x14ac:dyDescent="0.2">
      <c r="A12" s="16" t="s">
        <v>18</v>
      </c>
      <c r="B12" s="16" t="s">
        <v>19</v>
      </c>
      <c r="C12" s="16" t="s">
        <v>19</v>
      </c>
      <c r="D12" s="16" t="s">
        <v>19</v>
      </c>
      <c r="E12" s="16" t="s">
        <v>19</v>
      </c>
      <c r="F12" s="21" t="s">
        <v>20</v>
      </c>
      <c r="G12" s="8"/>
      <c r="H12" s="16" t="s">
        <v>11</v>
      </c>
      <c r="I12" s="3" t="s">
        <v>14</v>
      </c>
    </row>
    <row r="13" spans="1:13" x14ac:dyDescent="0.2">
      <c r="A13" s="9">
        <v>1998</v>
      </c>
      <c r="B13" s="12"/>
      <c r="C13" s="12"/>
      <c r="D13" s="12"/>
      <c r="E13" s="12"/>
      <c r="F13" s="2"/>
      <c r="G13" s="1"/>
      <c r="H13" s="4"/>
      <c r="I13" s="4"/>
      <c r="J13" s="9"/>
      <c r="K13" s="9"/>
      <c r="M13" s="9"/>
    </row>
    <row r="14" spans="1:13" x14ac:dyDescent="0.2">
      <c r="A14" s="9">
        <v>1999</v>
      </c>
      <c r="B14" s="12"/>
      <c r="C14" s="12"/>
      <c r="D14" s="12"/>
      <c r="E14" s="12"/>
      <c r="F14" s="2"/>
      <c r="G14" s="1"/>
      <c r="H14" s="4"/>
      <c r="I14" s="4"/>
      <c r="J14" s="9"/>
      <c r="K14" s="9"/>
      <c r="M14" s="9"/>
    </row>
    <row r="15" spans="1:13" x14ac:dyDescent="0.2">
      <c r="A15" s="9">
        <v>2000</v>
      </c>
      <c r="B15" s="22"/>
      <c r="C15" s="23"/>
      <c r="D15" s="23"/>
      <c r="E15" s="22"/>
      <c r="F15" s="2"/>
      <c r="G15" s="1"/>
      <c r="H15" s="2"/>
      <c r="I15" s="4"/>
      <c r="J15" s="9"/>
      <c r="K15" s="9"/>
      <c r="M15" s="9"/>
    </row>
    <row r="16" spans="1:13" x14ac:dyDescent="0.2">
      <c r="A16" s="9">
        <v>2001</v>
      </c>
      <c r="B16" s="22"/>
      <c r="C16" s="22"/>
      <c r="D16" s="23"/>
      <c r="E16" s="22"/>
      <c r="F16" s="2"/>
      <c r="G16" s="1"/>
      <c r="H16" s="2"/>
      <c r="I16" s="4"/>
      <c r="J16" s="9"/>
      <c r="K16" s="9"/>
      <c r="M16" s="9"/>
    </row>
    <row r="17" spans="1:13" x14ac:dyDescent="0.2">
      <c r="A17" s="9">
        <v>2002</v>
      </c>
      <c r="B17" s="22">
        <v>34783917</v>
      </c>
      <c r="C17" s="22">
        <v>37738</v>
      </c>
      <c r="D17" s="23">
        <v>0</v>
      </c>
      <c r="E17" s="22">
        <f t="shared" ref="E17:E27" si="0">SUM(B17+C17+D17)</f>
        <v>34821655</v>
      </c>
      <c r="F17" s="2">
        <v>1156086641.3333333</v>
      </c>
      <c r="G17" s="1"/>
      <c r="H17" s="2">
        <f>SUM(G13:G17)</f>
        <v>0</v>
      </c>
      <c r="I17" s="4">
        <f t="shared" ref="I17:I18" si="1">ROUND(H17/F17*E17,2)</f>
        <v>0</v>
      </c>
      <c r="J17" s="9"/>
      <c r="K17" s="9"/>
      <c r="M17" s="9"/>
    </row>
    <row r="18" spans="1:13" x14ac:dyDescent="0.2">
      <c r="A18" s="9">
        <v>2003</v>
      </c>
      <c r="B18" s="22">
        <v>13876274</v>
      </c>
      <c r="C18" s="22">
        <v>169463</v>
      </c>
      <c r="D18" s="23">
        <v>0</v>
      </c>
      <c r="E18" s="22">
        <f t="shared" si="0"/>
        <v>14045737</v>
      </c>
      <c r="F18" s="2">
        <v>1180264191</v>
      </c>
      <c r="G18" s="1"/>
      <c r="H18" s="2">
        <f t="shared" ref="H18:H26" si="2">SUM(G14:G18)</f>
        <v>0</v>
      </c>
      <c r="I18" s="4">
        <f t="shared" si="1"/>
        <v>0</v>
      </c>
      <c r="J18" s="9"/>
      <c r="K18" s="9"/>
      <c r="M18" s="9"/>
    </row>
    <row r="19" spans="1:13" x14ac:dyDescent="0.2">
      <c r="A19" s="9">
        <v>2004</v>
      </c>
      <c r="B19" s="22">
        <v>58488440</v>
      </c>
      <c r="C19" s="22">
        <v>670622</v>
      </c>
      <c r="D19" s="23">
        <v>0</v>
      </c>
      <c r="E19" s="22">
        <f t="shared" si="0"/>
        <v>59159062</v>
      </c>
      <c r="F19" s="2">
        <v>1193749349</v>
      </c>
      <c r="G19" s="1"/>
      <c r="H19" s="2">
        <f t="shared" si="2"/>
        <v>0</v>
      </c>
      <c r="I19" s="4">
        <f>ROUND(H19/F19*E19,2)</f>
        <v>0</v>
      </c>
      <c r="J19" s="9"/>
      <c r="K19" s="9"/>
      <c r="M19" s="9"/>
    </row>
    <row r="20" spans="1:13" x14ac:dyDescent="0.2">
      <c r="A20" s="9">
        <v>2005</v>
      </c>
      <c r="B20" s="22">
        <v>43900950</v>
      </c>
      <c r="C20" s="22">
        <v>116993</v>
      </c>
      <c r="D20" s="23">
        <v>0</v>
      </c>
      <c r="E20" s="22">
        <f t="shared" si="0"/>
        <v>44017943</v>
      </c>
      <c r="F20" s="2">
        <v>1210189788</v>
      </c>
      <c r="G20" s="1"/>
      <c r="H20" s="2">
        <f>SUM(G16:G20)</f>
        <v>0</v>
      </c>
      <c r="I20" s="4">
        <f t="shared" ref="I20:I31" si="3">ROUND(H20/F20*E20,2)</f>
        <v>0</v>
      </c>
      <c r="J20" s="9"/>
      <c r="K20" s="9"/>
      <c r="M20" s="9"/>
    </row>
    <row r="21" spans="1:13" x14ac:dyDescent="0.2">
      <c r="A21" s="9">
        <v>2006</v>
      </c>
      <c r="B21" s="22">
        <v>164943572</v>
      </c>
      <c r="C21" s="22">
        <v>442023</v>
      </c>
      <c r="D21" s="23">
        <v>0</v>
      </c>
      <c r="E21" s="22">
        <f t="shared" si="0"/>
        <v>165385595</v>
      </c>
      <c r="F21" s="2">
        <v>1275299752</v>
      </c>
      <c r="G21" s="1"/>
      <c r="H21" s="2">
        <f>SUM(G17:G21)</f>
        <v>0</v>
      </c>
      <c r="I21" s="4">
        <f t="shared" si="3"/>
        <v>0</v>
      </c>
      <c r="J21" s="9"/>
      <c r="K21" s="9"/>
      <c r="M21" s="9"/>
    </row>
    <row r="22" spans="1:13" x14ac:dyDescent="0.2">
      <c r="A22" s="9">
        <v>2007</v>
      </c>
      <c r="B22" s="22">
        <v>105113107</v>
      </c>
      <c r="C22" s="24">
        <v>822134</v>
      </c>
      <c r="D22" s="23">
        <v>0</v>
      </c>
      <c r="E22" s="22">
        <f t="shared" si="0"/>
        <v>105935241</v>
      </c>
      <c r="F22" s="2">
        <v>1367978490</v>
      </c>
      <c r="G22" s="1"/>
      <c r="H22" s="2">
        <f t="shared" si="2"/>
        <v>0</v>
      </c>
      <c r="I22" s="4">
        <f t="shared" si="3"/>
        <v>0</v>
      </c>
      <c r="J22" s="9"/>
      <c r="K22" s="9"/>
      <c r="M22" s="9"/>
    </row>
    <row r="23" spans="1:13" x14ac:dyDescent="0.2">
      <c r="A23" s="9">
        <v>2008</v>
      </c>
      <c r="B23" s="22">
        <v>-58327119</v>
      </c>
      <c r="C23" s="24">
        <v>294942</v>
      </c>
      <c r="D23" s="23">
        <v>145581742</v>
      </c>
      <c r="E23" s="22">
        <f t="shared" si="0"/>
        <v>87549565</v>
      </c>
      <c r="F23" s="2">
        <v>1498738835</v>
      </c>
      <c r="G23" s="1"/>
      <c r="H23" s="2">
        <f t="shared" si="2"/>
        <v>0</v>
      </c>
      <c r="I23" s="4">
        <f t="shared" si="3"/>
        <v>0</v>
      </c>
      <c r="J23" s="9"/>
      <c r="K23" s="9"/>
      <c r="M23" s="9"/>
    </row>
    <row r="24" spans="1:13" x14ac:dyDescent="0.2">
      <c r="A24" s="9">
        <v>2009</v>
      </c>
      <c r="B24" s="22">
        <v>203750758</v>
      </c>
      <c r="C24" s="24">
        <v>2034870</v>
      </c>
      <c r="D24" s="24">
        <v>28589</v>
      </c>
      <c r="E24" s="22">
        <f t="shared" si="0"/>
        <v>205814217</v>
      </c>
      <c r="F24" s="2">
        <v>1579997694</v>
      </c>
      <c r="G24" s="1"/>
      <c r="H24" s="2">
        <f>SUM(G20:G24)</f>
        <v>0</v>
      </c>
      <c r="I24" s="4">
        <f t="shared" si="3"/>
        <v>0</v>
      </c>
      <c r="J24" s="9"/>
      <c r="K24" s="9"/>
      <c r="M24" s="9"/>
    </row>
    <row r="25" spans="1:13" x14ac:dyDescent="0.2">
      <c r="A25" s="9">
        <v>2010</v>
      </c>
      <c r="B25" s="22">
        <v>250320019</v>
      </c>
      <c r="C25" s="24">
        <v>4133259</v>
      </c>
      <c r="D25" s="24">
        <v>27173402</v>
      </c>
      <c r="E25" s="22">
        <f t="shared" si="0"/>
        <v>281626680</v>
      </c>
      <c r="F25" s="2">
        <v>1618194282</v>
      </c>
      <c r="G25" s="1"/>
      <c r="H25" s="2">
        <f t="shared" si="2"/>
        <v>0</v>
      </c>
      <c r="I25" s="4">
        <f t="shared" si="3"/>
        <v>0</v>
      </c>
      <c r="J25" s="9"/>
      <c r="K25" s="9"/>
      <c r="M25" s="9"/>
    </row>
    <row r="26" spans="1:13" x14ac:dyDescent="0.2">
      <c r="A26" s="9">
        <v>2011</v>
      </c>
      <c r="B26" s="24">
        <v>295002559</v>
      </c>
      <c r="C26" s="24">
        <v>3419629</v>
      </c>
      <c r="D26" s="24">
        <v>4270500</v>
      </c>
      <c r="E26" s="22">
        <f t="shared" si="0"/>
        <v>302692688</v>
      </c>
      <c r="F26" s="2">
        <v>1654151482</v>
      </c>
      <c r="G26" s="1"/>
      <c r="H26" s="2">
        <f t="shared" si="2"/>
        <v>0</v>
      </c>
      <c r="I26" s="4">
        <f t="shared" si="3"/>
        <v>0</v>
      </c>
      <c r="J26" s="9"/>
      <c r="K26" s="9"/>
      <c r="M26" s="9"/>
    </row>
    <row r="27" spans="1:13" x14ac:dyDescent="0.2">
      <c r="A27" s="9">
        <v>2012</v>
      </c>
      <c r="B27" s="24">
        <v>376348656</v>
      </c>
      <c r="C27" s="24">
        <v>4714321</v>
      </c>
      <c r="D27" s="24">
        <v>88262</v>
      </c>
      <c r="E27" s="22">
        <f t="shared" si="0"/>
        <v>381151239</v>
      </c>
      <c r="F27" s="2">
        <v>1689780634</v>
      </c>
      <c r="G27" s="1"/>
      <c r="H27" s="2">
        <f>SUM(G23:G27)</f>
        <v>0</v>
      </c>
      <c r="I27" s="4">
        <f t="shared" si="3"/>
        <v>0</v>
      </c>
      <c r="J27" s="9"/>
      <c r="K27" s="9"/>
      <c r="M27" s="9"/>
    </row>
    <row r="28" spans="1:13" x14ac:dyDescent="0.2">
      <c r="A28" s="9">
        <v>2013</v>
      </c>
      <c r="B28" s="24">
        <v>96090816</v>
      </c>
      <c r="C28" s="24">
        <v>3977627</v>
      </c>
      <c r="D28" s="24">
        <v>948577</v>
      </c>
      <c r="E28" s="22">
        <f>SUM(B28+C28+D28)</f>
        <v>101017020</v>
      </c>
      <c r="F28" s="2">
        <v>1706299106</v>
      </c>
      <c r="G28" s="1"/>
      <c r="H28" s="2">
        <f>SUM(G24:G28)</f>
        <v>0</v>
      </c>
      <c r="I28" s="4">
        <f t="shared" si="3"/>
        <v>0</v>
      </c>
      <c r="J28" s="9"/>
      <c r="K28" s="9"/>
      <c r="M28" s="9"/>
    </row>
    <row r="29" spans="1:13" x14ac:dyDescent="0.2">
      <c r="A29" s="9">
        <v>2014</v>
      </c>
      <c r="B29" s="24">
        <v>402267375</v>
      </c>
      <c r="C29" s="24">
        <v>8625013</v>
      </c>
      <c r="D29" s="24">
        <v>0</v>
      </c>
      <c r="E29" s="22">
        <f>SUM(B29+C29+D29)</f>
        <v>410892388</v>
      </c>
      <c r="F29" s="2">
        <v>1791923116</v>
      </c>
      <c r="G29" s="1"/>
      <c r="H29" s="2">
        <f t="shared" ref="H29:H32" si="4">SUM(G25:G29)</f>
        <v>0</v>
      </c>
      <c r="I29" s="4">
        <f t="shared" si="3"/>
        <v>0</v>
      </c>
      <c r="J29" s="9"/>
      <c r="K29" s="9"/>
      <c r="M29" s="9"/>
    </row>
    <row r="30" spans="1:13" x14ac:dyDescent="0.2">
      <c r="A30" s="9">
        <v>2015</v>
      </c>
      <c r="B30" s="24">
        <v>565036525</v>
      </c>
      <c r="C30" s="24">
        <v>6129896</v>
      </c>
      <c r="D30" s="24">
        <v>0</v>
      </c>
      <c r="E30" s="22">
        <f>SUM(B30+C30+D30)</f>
        <v>571166421</v>
      </c>
      <c r="F30" s="2">
        <v>1947039073</v>
      </c>
      <c r="G30" s="1"/>
      <c r="H30" s="2">
        <f t="shared" si="4"/>
        <v>0</v>
      </c>
      <c r="I30" s="4">
        <f t="shared" si="3"/>
        <v>0</v>
      </c>
      <c r="J30" s="9"/>
      <c r="K30" s="9"/>
      <c r="M30" s="9"/>
    </row>
    <row r="31" spans="1:13" x14ac:dyDescent="0.2">
      <c r="A31" s="9">
        <v>2016</v>
      </c>
      <c r="B31" s="24">
        <v>477483987</v>
      </c>
      <c r="C31" s="24">
        <v>550615</v>
      </c>
      <c r="D31" s="24">
        <v>0</v>
      </c>
      <c r="E31" s="24">
        <f t="shared" ref="E31:E35" si="5">SUM(B31+C31+D31)</f>
        <v>478034602</v>
      </c>
      <c r="F31" s="2">
        <v>2112433865</v>
      </c>
      <c r="G31" s="1"/>
      <c r="H31" s="2">
        <f t="shared" si="4"/>
        <v>0</v>
      </c>
      <c r="I31" s="4">
        <f t="shared" si="3"/>
        <v>0</v>
      </c>
      <c r="J31" s="9"/>
      <c r="K31" s="9"/>
      <c r="M31" s="9"/>
    </row>
    <row r="32" spans="1:13" x14ac:dyDescent="0.2">
      <c r="A32" s="9">
        <v>2017</v>
      </c>
      <c r="B32" s="24">
        <v>186164480</v>
      </c>
      <c r="C32" s="24">
        <v>8519014</v>
      </c>
      <c r="D32" s="24">
        <v>0</v>
      </c>
      <c r="E32" s="24">
        <f t="shared" si="5"/>
        <v>194683494</v>
      </c>
      <c r="F32" s="2">
        <v>2284129430</v>
      </c>
      <c r="G32" s="1"/>
      <c r="H32" s="2">
        <f t="shared" si="4"/>
        <v>0</v>
      </c>
      <c r="I32" s="4">
        <f>ROUND(H32/F32*E32,2)</f>
        <v>0</v>
      </c>
      <c r="J32" s="9"/>
      <c r="K32" s="9"/>
      <c r="M32" s="9"/>
    </row>
    <row r="33" spans="1:13" x14ac:dyDescent="0.2">
      <c r="A33" s="9">
        <v>2018</v>
      </c>
      <c r="B33" s="24">
        <v>298607981</v>
      </c>
      <c r="C33" s="24">
        <v>600086</v>
      </c>
      <c r="D33" s="24">
        <v>0</v>
      </c>
      <c r="E33" s="24">
        <f t="shared" si="5"/>
        <v>299208067</v>
      </c>
      <c r="F33" s="2">
        <v>2491259424</v>
      </c>
      <c r="G33" s="1"/>
      <c r="H33" s="2">
        <f>SUM(G29:G33)</f>
        <v>0</v>
      </c>
      <c r="I33" s="4">
        <f>ROUND(H33/F33*E33,2)</f>
        <v>0</v>
      </c>
      <c r="J33" s="9"/>
      <c r="K33" s="9"/>
      <c r="M33" s="9"/>
    </row>
    <row r="34" spans="1:13" x14ac:dyDescent="0.2">
      <c r="A34" s="9">
        <v>2019</v>
      </c>
      <c r="B34" s="24">
        <v>283709674</v>
      </c>
      <c r="C34" s="24">
        <v>1240162</v>
      </c>
      <c r="D34" s="24">
        <v>0</v>
      </c>
      <c r="E34" s="24">
        <f t="shared" si="5"/>
        <v>284949836</v>
      </c>
      <c r="F34" s="2">
        <v>2672928838</v>
      </c>
      <c r="G34" s="1"/>
      <c r="H34" s="2">
        <f>SUM(G30:G34)</f>
        <v>0</v>
      </c>
      <c r="I34" s="4">
        <f>ROUND(H34/F34*E34,2)</f>
        <v>0</v>
      </c>
      <c r="J34" s="9"/>
      <c r="K34" s="9"/>
      <c r="M34" s="9"/>
    </row>
    <row r="35" spans="1:13" x14ac:dyDescent="0.2">
      <c r="A35" s="9">
        <v>2020</v>
      </c>
      <c r="B35" s="24">
        <v>681333703</v>
      </c>
      <c r="C35" s="24">
        <v>10388944</v>
      </c>
      <c r="D35" s="24"/>
      <c r="E35" s="24">
        <f t="shared" si="5"/>
        <v>691722647</v>
      </c>
      <c r="F35" s="2">
        <v>2758301968</v>
      </c>
      <c r="G35" s="1"/>
      <c r="H35" s="2">
        <f>SUM(G31:G35)</f>
        <v>0</v>
      </c>
      <c r="I35" s="4">
        <f>ROUND(H35/F35*E35,2)</f>
        <v>0</v>
      </c>
      <c r="J35" s="9"/>
      <c r="K35" s="9"/>
      <c r="M35" s="9"/>
    </row>
    <row r="36" spans="1:13" x14ac:dyDescent="0.2">
      <c r="A36" s="9">
        <v>2021</v>
      </c>
      <c r="B36" s="24">
        <v>-197329489</v>
      </c>
      <c r="C36" s="24">
        <v>674611</v>
      </c>
      <c r="D36" s="24"/>
      <c r="E36" s="24">
        <f t="shared" ref="E36" si="6">SUM(B36+C36+D36)</f>
        <v>-196654878</v>
      </c>
      <c r="F36" s="2">
        <v>2821772568</v>
      </c>
      <c r="G36" s="1"/>
      <c r="H36" s="2">
        <f>SUM(G32:G36)</f>
        <v>0</v>
      </c>
      <c r="I36" s="4">
        <f>ROUND(H36/F36*E36,2)</f>
        <v>0</v>
      </c>
      <c r="J36" s="9"/>
      <c r="K36" s="9"/>
      <c r="M36" s="9"/>
    </row>
    <row r="37" spans="1:13" x14ac:dyDescent="0.2">
      <c r="B37" s="10">
        <f>SUM(B13:B36)</f>
        <v>4281566185</v>
      </c>
      <c r="C37" s="10">
        <f>SUM(C13:C36)</f>
        <v>57561962</v>
      </c>
      <c r="D37" s="10">
        <f>SUM(D13:D36)</f>
        <v>178091072</v>
      </c>
      <c r="E37" s="10">
        <f>SUM(E13:E36)</f>
        <v>4517219219</v>
      </c>
    </row>
    <row r="38" spans="1:13" x14ac:dyDescent="0.2">
      <c r="B38" s="12"/>
      <c r="C38" s="12"/>
      <c r="D38" s="12"/>
      <c r="E38" s="12"/>
      <c r="H38" s="9"/>
      <c r="I38" s="4"/>
      <c r="J38" s="9"/>
      <c r="K38" s="9"/>
      <c r="M38" s="9"/>
    </row>
    <row r="39" spans="1:13" x14ac:dyDescent="0.2">
      <c r="E39" s="11" t="s">
        <v>21</v>
      </c>
      <c r="H39" s="9"/>
      <c r="I39" s="4">
        <f>SUM(I13:I36)</f>
        <v>0</v>
      </c>
      <c r="J39" s="9"/>
      <c r="K39" s="9"/>
      <c r="M39" s="9"/>
    </row>
    <row r="40" spans="1:13" x14ac:dyDescent="0.2">
      <c r="E40" s="13" t="s">
        <v>22</v>
      </c>
      <c r="H40" s="9"/>
      <c r="I40" s="5"/>
      <c r="J40" s="9"/>
      <c r="K40" s="9"/>
      <c r="M40" s="9"/>
    </row>
    <row r="41" spans="1:13" x14ac:dyDescent="0.2">
      <c r="E41" s="11" t="s">
        <v>23</v>
      </c>
      <c r="H41" s="9"/>
      <c r="I41" s="4">
        <f>MAX(I39-100000,0)</f>
        <v>0</v>
      </c>
      <c r="J41" s="9"/>
      <c r="K41" s="9"/>
      <c r="M41" s="9"/>
    </row>
    <row r="42" spans="1:13" x14ac:dyDescent="0.2">
      <c r="E42" s="11" t="s">
        <v>24</v>
      </c>
      <c r="H42" s="9"/>
      <c r="I42" s="4">
        <v>50000</v>
      </c>
      <c r="J42" s="9"/>
      <c r="K42" s="9"/>
      <c r="M42" s="9"/>
    </row>
    <row r="43" spans="1:13" x14ac:dyDescent="0.2">
      <c r="E43" s="11" t="s">
        <v>25</v>
      </c>
      <c r="H43" s="9"/>
      <c r="I43" s="4">
        <f>MAX(I42-I41,0)</f>
        <v>50000</v>
      </c>
      <c r="J43" s="9"/>
      <c r="K43" s="9"/>
      <c r="M43" s="9"/>
    </row>
    <row r="44" spans="1:13" x14ac:dyDescent="0.2">
      <c r="E44" s="11" t="s">
        <v>26</v>
      </c>
      <c r="H44" s="9"/>
      <c r="I44" s="6">
        <f>MAX(I39-I43,0)</f>
        <v>0</v>
      </c>
      <c r="J44" s="9"/>
      <c r="K44" s="9"/>
      <c r="M44" s="9"/>
    </row>
    <row r="45" spans="1:13" x14ac:dyDescent="0.2">
      <c r="B45" s="12"/>
      <c r="C45" s="12"/>
      <c r="D45" s="12"/>
      <c r="E45" s="11"/>
    </row>
    <row r="46" spans="1:13" x14ac:dyDescent="0.2">
      <c r="E46" s="14" t="s">
        <v>27</v>
      </c>
    </row>
    <row r="47" spans="1:13" x14ac:dyDescent="0.2">
      <c r="E47" s="14" t="s">
        <v>28</v>
      </c>
    </row>
  </sheetData>
  <sheetProtection algorithmName="SHA-512" hashValue="YtxMCoUJZ6h2JY5SgzAJn6BkuygHuNUFhgkzSMg9nayX1PzsiXZ3hHLZ9Pyb708XgsqYM1tRV/SenhVNY62iMA==" saltValue="AdWrKyJRMtqM1RLSYMLTtA==" spinCount="100000" sheet="1" objects="1" scenarios="1"/>
  <protectedRanges>
    <protectedRange sqref="G9:G36" name="Range1"/>
  </protectedRanges>
  <mergeCells count="8">
    <mergeCell ref="B9:E9"/>
    <mergeCell ref="G9:G12"/>
    <mergeCell ref="A1:I1"/>
    <mergeCell ref="A3:I3"/>
    <mergeCell ref="A4:I4"/>
    <mergeCell ref="A5:I5"/>
    <mergeCell ref="F7:I7"/>
    <mergeCell ref="G8:I8"/>
  </mergeCells>
  <printOptions horizontalCentered="1"/>
  <pageMargins left="0.2" right="0.23" top="1" bottom="1" header="0.5" footer="0.5"/>
  <pageSetup scale="82" orientation="landscape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I</vt:lpstr>
      <vt:lpstr>'Exhibit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Anderson</dc:creator>
  <cp:lastModifiedBy>Ken Anderson</cp:lastModifiedBy>
  <dcterms:created xsi:type="dcterms:W3CDTF">2022-10-17T14:31:48Z</dcterms:created>
  <dcterms:modified xsi:type="dcterms:W3CDTF">2022-10-17T14:42:37Z</dcterms:modified>
</cp:coreProperties>
</file>