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bffile01\users$\ken.anderson\Desktop\"/>
    </mc:Choice>
  </mc:AlternateContent>
  <xr:revisionPtr revIDLastSave="0" documentId="13_ncr:1_{3D33F700-2173-45CB-AFE1-FB3C0AF50C20}" xr6:coauthVersionLast="41" xr6:coauthVersionMax="41" xr10:uidLastSave="{00000000-0000-0000-0000-000000000000}"/>
  <bookViews>
    <workbookView xWindow="19455" yWindow="150" windowWidth="18675" windowHeight="14790" xr2:uid="{5617713A-4F2C-4548-8273-30C7705C06A8}"/>
  </bookViews>
  <sheets>
    <sheet name="Exhibit I" sheetId="1" r:id="rId1"/>
  </sheets>
  <definedNames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H35" i="1"/>
  <c r="E35" i="1"/>
  <c r="H34" i="1"/>
  <c r="E34" i="1"/>
  <c r="I34" i="1" s="1"/>
  <c r="H33" i="1"/>
  <c r="I33" i="1" s="1"/>
  <c r="E33" i="1"/>
  <c r="H32" i="1"/>
  <c r="I32" i="1" s="1"/>
  <c r="E32" i="1"/>
  <c r="H31" i="1"/>
  <c r="I31" i="1" s="1"/>
  <c r="E31" i="1"/>
  <c r="H30" i="1"/>
  <c r="E30" i="1"/>
  <c r="I29" i="1"/>
  <c r="H29" i="1"/>
  <c r="E29" i="1"/>
  <c r="H28" i="1"/>
  <c r="I28" i="1" s="1"/>
  <c r="E28" i="1"/>
  <c r="H27" i="1"/>
  <c r="E27" i="1"/>
  <c r="H26" i="1"/>
  <c r="E26" i="1"/>
  <c r="I26" i="1" s="1"/>
  <c r="I25" i="1"/>
  <c r="H25" i="1"/>
  <c r="E25" i="1"/>
  <c r="H24" i="1"/>
  <c r="I24" i="1" s="1"/>
  <c r="E24" i="1"/>
  <c r="H23" i="1"/>
  <c r="E23" i="1"/>
  <c r="H22" i="1"/>
  <c r="E22" i="1"/>
  <c r="H21" i="1"/>
  <c r="I21" i="1" s="1"/>
  <c r="E21" i="1"/>
  <c r="H20" i="1"/>
  <c r="I20" i="1" s="1"/>
  <c r="E20" i="1"/>
  <c r="H19" i="1"/>
  <c r="E19" i="1"/>
  <c r="H18" i="1"/>
  <c r="I18" i="1" s="1"/>
  <c r="E18" i="1"/>
  <c r="H17" i="1"/>
  <c r="I17" i="1" s="1"/>
  <c r="E17" i="1"/>
  <c r="E36" i="1" s="1"/>
  <c r="I22" i="1" l="1"/>
  <c r="I19" i="1"/>
  <c r="I27" i="1"/>
  <c r="I35" i="1"/>
  <c r="I30" i="1"/>
  <c r="I23" i="1"/>
  <c r="I38" i="1" l="1"/>
  <c r="I40" i="1" s="1"/>
  <c r="I42" i="1" s="1"/>
  <c r="I43" i="1" s="1"/>
</calcChain>
</file>

<file path=xl/sharedStrings.xml><?xml version="1.0" encoding="utf-8"?>
<sst xmlns="http://schemas.openxmlformats.org/spreadsheetml/2006/main" count="37" uniqueCount="29">
  <si>
    <t>Exhibit I</t>
  </si>
  <si>
    <t>Sheet Metal Workers' National Pension Fund</t>
  </si>
  <si>
    <t>Determination of Employer Withdrawal Liability Payments</t>
  </si>
  <si>
    <t>For Withdrawals During the Plan Year Ending December 31, 2018</t>
  </si>
  <si>
    <t>Contributions</t>
  </si>
  <si>
    <t>Unamortized Balance of Withdrawal Liability Pools</t>
  </si>
  <si>
    <t>5-Year Total,</t>
  </si>
  <si>
    <t>Employer's</t>
  </si>
  <si>
    <t>Basic</t>
  </si>
  <si>
    <t>Reallocated</t>
  </si>
  <si>
    <t>Affected Benefits</t>
  </si>
  <si>
    <t>Total</t>
  </si>
  <si>
    <t>Adjusted for</t>
  </si>
  <si>
    <t>Share of</t>
  </si>
  <si>
    <t>Pools</t>
  </si>
  <si>
    <t>Withdrawn</t>
  </si>
  <si>
    <t>5-Year</t>
  </si>
  <si>
    <t>Unamortized</t>
  </si>
  <si>
    <t>Year Ended</t>
  </si>
  <si>
    <t>As of 12/31</t>
  </si>
  <si>
    <t>Employers</t>
  </si>
  <si>
    <t>Gross allocable amount of unfunded vested benefits</t>
  </si>
  <si>
    <t>De minimis reduction</t>
  </si>
  <si>
    <t>A.  Excess assessment (over $100,000)</t>
  </si>
  <si>
    <t>B.  Lesser of 50,000 and 0.75% of UVB</t>
  </si>
  <si>
    <t>C.  [B]-[A] not less than zero</t>
  </si>
  <si>
    <t>Net allocable amount of unfunded vested benefits*</t>
  </si>
  <si>
    <t>* Does not reflect any impact of any partial withdrawal,</t>
  </si>
  <si>
    <t xml:space="preserve">   limitation on annual payments or sale of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</si>
</sst>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0" fillId="0" borderId="0" xfId="0" applyProtection="1"/>
    <xf numFmtId="37" fontId="0" fillId="0" borderId="0" xfId="0" applyNumberFormat="1" applyProtection="1"/>
    <xf numFmtId="164" fontId="1" fillId="0" borderId="0" xfId="1" applyNumberFormat="1" applyProtection="1"/>
    <xf numFmtId="37" fontId="1" fillId="0" borderId="0" xfId="3" applyNumberFormat="1" applyFont="1" applyProtection="1"/>
    <xf numFmtId="41" fontId="1" fillId="0" borderId="0" xfId="0" applyNumberFormat="1" applyFont="1" applyProtection="1"/>
    <xf numFmtId="37" fontId="1" fillId="0" borderId="0" xfId="3" applyNumberFormat="1" applyProtection="1"/>
    <xf numFmtId="41" fontId="1" fillId="0" borderId="0" xfId="3" applyNumberFormat="1" applyFont="1" applyProtection="1"/>
    <xf numFmtId="41" fontId="1" fillId="0" borderId="0" xfId="3" applyNumberFormat="1" applyFont="1" applyBorder="1" applyProtection="1"/>
    <xf numFmtId="41" fontId="1" fillId="0" borderId="0" xfId="3" applyNumberFormat="1" applyFont="1" applyFill="1" applyBorder="1" applyProtection="1"/>
    <xf numFmtId="37" fontId="1" fillId="0" borderId="0" xfId="3" applyNumberFormat="1" applyFont="1" applyFill="1" applyProtection="1"/>
    <xf numFmtId="37" fontId="0" fillId="0" borderId="4" xfId="0" applyNumberFormat="1" applyBorder="1" applyProtection="1"/>
    <xf numFmtId="164" fontId="0" fillId="0" borderId="0" xfId="0" applyNumberFormat="1" applyProtection="1"/>
    <xf numFmtId="164" fontId="1" fillId="0" borderId="0" xfId="0" applyNumberFormat="1" applyFont="1" applyProtection="1"/>
    <xf numFmtId="164" fontId="6" fillId="0" borderId="0" xfId="0" applyNumberFormat="1" applyFont="1" applyProtection="1"/>
    <xf numFmtId="43" fontId="1" fillId="0" borderId="0" xfId="1" applyNumberFormat="1" applyAlignment="1" applyProtection="1">
      <alignment horizontal="center"/>
    </xf>
    <xf numFmtId="43" fontId="1" fillId="0" borderId="0" xfId="1" applyProtection="1"/>
    <xf numFmtId="43" fontId="1" fillId="0" borderId="0" xfId="1" applyNumberFormat="1" applyProtection="1"/>
    <xf numFmtId="43" fontId="1" fillId="0" borderId="0" xfId="1" applyNumberFormat="1" applyFill="1" applyProtection="1"/>
    <xf numFmtId="43" fontId="2" fillId="0" borderId="0" xfId="1" applyNumberFormat="1" applyFont="1" applyProtection="1"/>
    <xf numFmtId="164" fontId="2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/>
    </xf>
    <xf numFmtId="1" fontId="2" fillId="0" borderId="0" xfId="2" applyNumberFormat="1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Continuous"/>
    </xf>
    <xf numFmtId="164" fontId="0" fillId="0" borderId="3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3" fontId="1" fillId="0" borderId="0" xfId="1" applyNumberFormat="1" applyAlignment="1" applyProtection="1">
      <alignment horizontal="centerContinuous"/>
    </xf>
    <xf numFmtId="43" fontId="1" fillId="0" borderId="0" xfId="1" applyNumberFormat="1" applyFont="1" applyAlignment="1" applyProtection="1">
      <alignment horizontal="centerContinuous"/>
    </xf>
    <xf numFmtId="0" fontId="1" fillId="0" borderId="0" xfId="0" applyFont="1" applyProtection="1"/>
    <xf numFmtId="164" fontId="3" fillId="2" borderId="0" xfId="0" quotePrefix="1" applyNumberFormat="1" applyFont="1" applyFill="1" applyAlignment="1" applyProtection="1">
      <alignment horizontal="center" vertical="center" wrapText="1"/>
    </xf>
    <xf numFmtId="164" fontId="3" fillId="2" borderId="0" xfId="0" applyNumberFormat="1" applyFont="1" applyFill="1" applyAlignment="1" applyProtection="1">
      <alignment horizontal="center" vertical="center" wrapText="1"/>
    </xf>
    <xf numFmtId="43" fontId="5" fillId="2" borderId="0" xfId="1" applyNumberFormat="1" applyFont="1" applyFill="1" applyProtection="1"/>
  </cellXfs>
  <cellStyles count="4">
    <cellStyle name="Comma" xfId="1" builtinId="3"/>
    <cellStyle name="Normal" xfId="0" builtinId="0"/>
    <cellStyle name="Normal 2" xfId="3" xr:uid="{5724AFCA-863A-4C64-AFB3-EA6D535F2CC3}"/>
    <cellStyle name="Normal_Model99_1" xfId="2" xr:uid="{4F7A6446-F432-4A53-9623-778BB4078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0A9ED-DB09-4866-B40A-696F16FF9B42}">
  <sheetPr>
    <pageSetUpPr fitToPage="1"/>
  </sheetPr>
  <dimension ref="A1:M46"/>
  <sheetViews>
    <sheetView tabSelected="1" topLeftCell="B1" zoomScaleNormal="100" workbookViewId="0">
      <selection activeCell="G20" sqref="G20"/>
    </sheetView>
  </sheetViews>
  <sheetFormatPr defaultRowHeight="12.75" x14ac:dyDescent="0.2"/>
  <cols>
    <col min="1" max="1" width="11" style="8" customWidth="1"/>
    <col min="2" max="3" width="13.7109375" style="8" customWidth="1"/>
    <col min="4" max="4" width="15.140625" style="8" bestFit="1" customWidth="1"/>
    <col min="5" max="5" width="14.42578125" style="8" bestFit="1" customWidth="1"/>
    <col min="6" max="6" width="15" style="19" bestFit="1" customWidth="1"/>
    <col min="7" max="7" width="14" style="19" bestFit="1" customWidth="1"/>
    <col min="8" max="8" width="13.140625" style="19" bestFit="1" customWidth="1"/>
    <col min="9" max="9" width="17.42578125" style="19" bestFit="1" customWidth="1"/>
    <col min="10" max="10" width="14.5703125" style="19" customWidth="1"/>
    <col min="11" max="11" width="14.42578125" style="19" bestFit="1" customWidth="1"/>
    <col min="12" max="12" width="11.42578125" style="8" bestFit="1" customWidth="1"/>
    <col min="13" max="13" width="13.85546875" style="24" bestFit="1" customWidth="1"/>
    <col min="14" max="16384" width="9.140625" style="8"/>
  </cols>
  <sheetData>
    <row r="1" spans="1:13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35"/>
      <c r="K1" s="35"/>
      <c r="L1" s="36"/>
      <c r="M1" s="37"/>
    </row>
    <row r="2" spans="1:13" s="39" customFormat="1" x14ac:dyDescent="0.2">
      <c r="A2" s="28"/>
      <c r="B2" s="29"/>
      <c r="C2" s="29"/>
      <c r="D2" s="29"/>
      <c r="E2" s="29"/>
      <c r="F2" s="28"/>
      <c r="G2" s="28"/>
      <c r="H2" s="28"/>
      <c r="I2" s="28"/>
      <c r="J2" s="28"/>
      <c r="K2" s="28"/>
      <c r="L2" s="29"/>
      <c r="M2" s="38"/>
    </row>
    <row r="3" spans="1:13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5"/>
      <c r="K3" s="35"/>
      <c r="L3" s="36"/>
      <c r="M3" s="37"/>
    </row>
    <row r="4" spans="1:13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5"/>
      <c r="K4" s="35"/>
      <c r="L4" s="36"/>
      <c r="M4" s="37"/>
    </row>
    <row r="5" spans="1:13" x14ac:dyDescent="0.2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5"/>
      <c r="K5" s="35"/>
      <c r="L5" s="36"/>
      <c r="M5" s="37"/>
    </row>
    <row r="6" spans="1:13" s="1" customFormat="1" ht="12.6" customHeight="1" x14ac:dyDescent="0.2">
      <c r="F6" s="4"/>
      <c r="G6" s="4"/>
      <c r="H6" s="4"/>
      <c r="I6" s="4"/>
      <c r="J6" s="4"/>
      <c r="K6" s="4"/>
      <c r="M6" s="22"/>
    </row>
    <row r="7" spans="1:13" s="1" customFormat="1" ht="12.6" customHeight="1" thickBot="1" x14ac:dyDescent="0.25">
      <c r="F7" s="32" t="s">
        <v>4</v>
      </c>
      <c r="G7" s="32"/>
      <c r="H7" s="32"/>
      <c r="I7" s="32"/>
      <c r="J7" s="22"/>
    </row>
    <row r="8" spans="1:13" s="1" customFormat="1" ht="12.6" customHeight="1" thickTop="1" x14ac:dyDescent="0.2">
      <c r="F8" s="33"/>
      <c r="G8" s="34"/>
      <c r="H8" s="34"/>
      <c r="I8" s="34"/>
      <c r="J8" s="22"/>
    </row>
    <row r="9" spans="1:13" s="1" customFormat="1" ht="12.6" customHeight="1" x14ac:dyDescent="0.2">
      <c r="B9" s="2" t="s">
        <v>5</v>
      </c>
      <c r="C9" s="3"/>
      <c r="D9" s="3"/>
      <c r="E9" s="3"/>
      <c r="F9" s="4" t="s">
        <v>6</v>
      </c>
      <c r="G9" s="40"/>
      <c r="I9" s="22" t="s">
        <v>7</v>
      </c>
    </row>
    <row r="10" spans="1:13" s="1" customFormat="1" ht="12.6" customHeight="1" x14ac:dyDescent="0.2">
      <c r="B10" s="5" t="s">
        <v>8</v>
      </c>
      <c r="C10" s="1" t="s">
        <v>9</v>
      </c>
      <c r="D10" s="1" t="s">
        <v>10</v>
      </c>
      <c r="E10" s="1" t="s">
        <v>11</v>
      </c>
      <c r="F10" s="4" t="s">
        <v>12</v>
      </c>
      <c r="G10" s="41"/>
      <c r="I10" s="22" t="s">
        <v>13</v>
      </c>
    </row>
    <row r="11" spans="1:13" s="1" customFormat="1" ht="12.6" customHeight="1" x14ac:dyDescent="0.2">
      <c r="B11" s="1" t="s">
        <v>14</v>
      </c>
      <c r="C11" s="1" t="s">
        <v>14</v>
      </c>
      <c r="D11" s="1" t="s">
        <v>14</v>
      </c>
      <c r="E11" s="1" t="s">
        <v>14</v>
      </c>
      <c r="F11" s="4" t="s">
        <v>15</v>
      </c>
      <c r="G11" s="41"/>
      <c r="H11" s="1" t="s">
        <v>16</v>
      </c>
      <c r="I11" s="22" t="s">
        <v>17</v>
      </c>
    </row>
    <row r="12" spans="1:13" s="6" customFormat="1" x14ac:dyDescent="0.2">
      <c r="A12" s="6" t="s">
        <v>18</v>
      </c>
      <c r="B12" s="6" t="s">
        <v>19</v>
      </c>
      <c r="C12" s="6" t="s">
        <v>19</v>
      </c>
      <c r="D12" s="6" t="s">
        <v>19</v>
      </c>
      <c r="E12" s="6" t="s">
        <v>19</v>
      </c>
      <c r="F12" s="7" t="s">
        <v>20</v>
      </c>
      <c r="G12" s="41"/>
      <c r="H12" s="6" t="s">
        <v>11</v>
      </c>
      <c r="I12" s="22" t="s">
        <v>14</v>
      </c>
    </row>
    <row r="13" spans="1:13" x14ac:dyDescent="0.2">
      <c r="A13" s="8">
        <v>1995</v>
      </c>
      <c r="B13" s="9"/>
      <c r="C13" s="9"/>
      <c r="D13" s="9"/>
      <c r="E13" s="9"/>
      <c r="F13" s="10"/>
      <c r="G13" s="42"/>
      <c r="H13" s="23"/>
      <c r="I13" s="24"/>
      <c r="J13" s="8"/>
      <c r="K13" s="8"/>
      <c r="M13" s="8"/>
    </row>
    <row r="14" spans="1:13" x14ac:dyDescent="0.2">
      <c r="A14" s="8">
        <v>1996</v>
      </c>
      <c r="B14" s="9"/>
      <c r="C14" s="9"/>
      <c r="D14" s="9"/>
      <c r="E14" s="9"/>
      <c r="F14" s="10"/>
      <c r="G14" s="42"/>
      <c r="H14" s="23"/>
      <c r="I14" s="24"/>
      <c r="J14" s="8"/>
      <c r="K14" s="8"/>
      <c r="M14" s="8"/>
    </row>
    <row r="15" spans="1:13" x14ac:dyDescent="0.2">
      <c r="A15" s="8">
        <v>1997</v>
      </c>
      <c r="B15" s="9"/>
      <c r="C15" s="9"/>
      <c r="D15" s="9"/>
      <c r="E15" s="9"/>
      <c r="F15" s="10"/>
      <c r="G15" s="42"/>
      <c r="H15" s="23"/>
      <c r="I15" s="24"/>
      <c r="J15" s="8"/>
      <c r="K15" s="8"/>
      <c r="M15" s="8"/>
    </row>
    <row r="16" spans="1:13" x14ac:dyDescent="0.2">
      <c r="A16" s="8">
        <v>1998</v>
      </c>
      <c r="B16" s="9"/>
      <c r="C16" s="9"/>
      <c r="D16" s="9"/>
      <c r="E16" s="9"/>
      <c r="F16" s="10"/>
      <c r="G16" s="42"/>
      <c r="H16" s="23"/>
      <c r="I16" s="24"/>
      <c r="J16" s="8"/>
      <c r="K16" s="8"/>
      <c r="M16" s="8"/>
    </row>
    <row r="17" spans="1:13" x14ac:dyDescent="0.2">
      <c r="A17" s="8">
        <v>1999</v>
      </c>
      <c r="B17" s="11">
        <v>73626136</v>
      </c>
      <c r="C17" s="12">
        <v>0</v>
      </c>
      <c r="D17" s="12">
        <v>0</v>
      </c>
      <c r="E17" s="13">
        <f>SUM(B17+C17+D17)</f>
        <v>73626136</v>
      </c>
      <c r="F17" s="10">
        <v>978758381.33333337</v>
      </c>
      <c r="G17" s="42"/>
      <c r="H17" s="10">
        <f>SUM(G13:G17)</f>
        <v>0</v>
      </c>
      <c r="I17" s="24">
        <f t="shared" ref="I17:I33" si="0">ROUND(H17/F17*E17,2)</f>
        <v>0</v>
      </c>
      <c r="J17" s="8"/>
      <c r="K17" s="8"/>
      <c r="M17" s="8"/>
    </row>
    <row r="18" spans="1:13" x14ac:dyDescent="0.2">
      <c r="A18" s="8">
        <v>2000</v>
      </c>
      <c r="B18" s="11">
        <v>39935018</v>
      </c>
      <c r="C18" s="13">
        <v>424379</v>
      </c>
      <c r="D18" s="12">
        <v>0</v>
      </c>
      <c r="E18" s="13">
        <f t="shared" ref="E18:E35" si="1">SUM(B18+C18+D18)</f>
        <v>40359397</v>
      </c>
      <c r="F18" s="10">
        <v>1049198647.6666666</v>
      </c>
      <c r="G18" s="42"/>
      <c r="H18" s="10">
        <f t="shared" ref="H18:H29" si="2">SUM(G14:G18)</f>
        <v>0</v>
      </c>
      <c r="I18" s="24">
        <f t="shared" si="0"/>
        <v>0</v>
      </c>
      <c r="J18" s="8"/>
      <c r="K18" s="8"/>
      <c r="M18" s="8"/>
    </row>
    <row r="19" spans="1:13" x14ac:dyDescent="0.2">
      <c r="A19" s="8">
        <v>2001</v>
      </c>
      <c r="B19" s="11">
        <v>151289794</v>
      </c>
      <c r="C19" s="13">
        <v>293230</v>
      </c>
      <c r="D19" s="12">
        <v>0</v>
      </c>
      <c r="E19" s="13">
        <f t="shared" si="1"/>
        <v>151583024</v>
      </c>
      <c r="F19" s="10">
        <v>1108035485</v>
      </c>
      <c r="G19" s="42"/>
      <c r="H19" s="10">
        <f t="shared" si="2"/>
        <v>0</v>
      </c>
      <c r="I19" s="24">
        <f t="shared" si="0"/>
        <v>0</v>
      </c>
      <c r="J19" s="8"/>
      <c r="K19" s="8"/>
      <c r="M19" s="8"/>
    </row>
    <row r="20" spans="1:13" x14ac:dyDescent="0.2">
      <c r="A20" s="8">
        <v>2002</v>
      </c>
      <c r="B20" s="11">
        <v>173919586</v>
      </c>
      <c r="C20" s="13">
        <v>188690</v>
      </c>
      <c r="D20" s="12">
        <v>0</v>
      </c>
      <c r="E20" s="13">
        <f t="shared" si="1"/>
        <v>174108276</v>
      </c>
      <c r="F20" s="10">
        <v>1156086641.3333333</v>
      </c>
      <c r="G20" s="42"/>
      <c r="H20" s="10">
        <f t="shared" si="2"/>
        <v>0</v>
      </c>
      <c r="I20" s="24">
        <f t="shared" si="0"/>
        <v>0</v>
      </c>
      <c r="J20" s="8"/>
      <c r="K20" s="8"/>
      <c r="M20" s="8"/>
    </row>
    <row r="21" spans="1:13" x14ac:dyDescent="0.2">
      <c r="A21" s="8">
        <v>2003</v>
      </c>
      <c r="B21" s="11">
        <v>41628821</v>
      </c>
      <c r="C21" s="13">
        <v>508390</v>
      </c>
      <c r="D21" s="12">
        <v>0</v>
      </c>
      <c r="E21" s="13">
        <f t="shared" si="1"/>
        <v>42137211</v>
      </c>
      <c r="F21" s="10">
        <v>1180264191</v>
      </c>
      <c r="G21" s="42"/>
      <c r="H21" s="10">
        <f t="shared" si="2"/>
        <v>0</v>
      </c>
      <c r="I21" s="24">
        <f t="shared" si="0"/>
        <v>0</v>
      </c>
      <c r="J21" s="8"/>
      <c r="K21" s="8"/>
      <c r="M21" s="8"/>
    </row>
    <row r="22" spans="1:13" x14ac:dyDescent="0.2">
      <c r="A22" s="8">
        <v>2004</v>
      </c>
      <c r="B22" s="11">
        <v>136473026</v>
      </c>
      <c r="C22" s="13">
        <v>1564784</v>
      </c>
      <c r="D22" s="12">
        <v>0</v>
      </c>
      <c r="E22" s="13">
        <f t="shared" si="1"/>
        <v>138037810</v>
      </c>
      <c r="F22" s="10">
        <v>1193749349</v>
      </c>
      <c r="G22" s="42"/>
      <c r="H22" s="10">
        <f t="shared" si="2"/>
        <v>0</v>
      </c>
      <c r="I22" s="24">
        <f t="shared" si="0"/>
        <v>0</v>
      </c>
      <c r="J22" s="8"/>
      <c r="K22" s="8"/>
      <c r="M22" s="8"/>
    </row>
    <row r="23" spans="1:13" x14ac:dyDescent="0.2">
      <c r="A23" s="8">
        <v>2005</v>
      </c>
      <c r="B23" s="11">
        <v>87801901</v>
      </c>
      <c r="C23" s="13">
        <v>233985</v>
      </c>
      <c r="D23" s="12">
        <v>0</v>
      </c>
      <c r="E23" s="13">
        <f t="shared" si="1"/>
        <v>88035886</v>
      </c>
      <c r="F23" s="10">
        <v>1210189788</v>
      </c>
      <c r="G23" s="42"/>
      <c r="H23" s="10">
        <f t="shared" si="2"/>
        <v>0</v>
      </c>
      <c r="I23" s="24">
        <f t="shared" si="0"/>
        <v>0</v>
      </c>
      <c r="J23" s="8"/>
      <c r="K23" s="8"/>
      <c r="M23" s="8"/>
    </row>
    <row r="24" spans="1:13" x14ac:dyDescent="0.2">
      <c r="A24" s="8">
        <v>2006</v>
      </c>
      <c r="B24" s="11">
        <v>296898430</v>
      </c>
      <c r="C24" s="14">
        <v>795641</v>
      </c>
      <c r="D24" s="12">
        <v>0</v>
      </c>
      <c r="E24" s="13">
        <f t="shared" si="1"/>
        <v>297694071</v>
      </c>
      <c r="F24" s="10">
        <v>1275299752</v>
      </c>
      <c r="G24" s="42"/>
      <c r="H24" s="10">
        <f t="shared" si="2"/>
        <v>0</v>
      </c>
      <c r="I24" s="24">
        <f t="shared" si="0"/>
        <v>0</v>
      </c>
      <c r="J24" s="8"/>
      <c r="K24" s="8"/>
      <c r="M24" s="8"/>
    </row>
    <row r="25" spans="1:13" x14ac:dyDescent="0.2">
      <c r="A25" s="8">
        <v>2007</v>
      </c>
      <c r="B25" s="11">
        <v>175188512</v>
      </c>
      <c r="C25" s="14">
        <v>1370223</v>
      </c>
      <c r="D25" s="12">
        <v>0</v>
      </c>
      <c r="E25" s="13">
        <f t="shared" si="1"/>
        <v>176558735</v>
      </c>
      <c r="F25" s="10">
        <v>1367978490</v>
      </c>
      <c r="G25" s="42"/>
      <c r="H25" s="10">
        <f t="shared" si="2"/>
        <v>0</v>
      </c>
      <c r="I25" s="24">
        <f t="shared" si="0"/>
        <v>0</v>
      </c>
      <c r="J25" s="8"/>
      <c r="K25" s="8"/>
      <c r="M25" s="8"/>
    </row>
    <row r="26" spans="1:13" x14ac:dyDescent="0.2">
      <c r="A26" s="8">
        <v>2008</v>
      </c>
      <c r="B26" s="11">
        <v>-91656901</v>
      </c>
      <c r="C26" s="14">
        <v>463481</v>
      </c>
      <c r="D26" s="14">
        <v>380570056</v>
      </c>
      <c r="E26" s="13">
        <f t="shared" si="1"/>
        <v>289376636</v>
      </c>
      <c r="F26" s="10">
        <v>1498738835</v>
      </c>
      <c r="G26" s="42"/>
      <c r="H26" s="10">
        <f t="shared" si="2"/>
        <v>0</v>
      </c>
      <c r="I26" s="24">
        <f t="shared" si="0"/>
        <v>0</v>
      </c>
      <c r="J26" s="8"/>
      <c r="K26" s="8"/>
      <c r="M26" s="8"/>
    </row>
    <row r="27" spans="1:13" x14ac:dyDescent="0.2">
      <c r="A27" s="8">
        <v>2009</v>
      </c>
      <c r="B27" s="11">
        <v>305626138</v>
      </c>
      <c r="C27" s="14">
        <v>3052306</v>
      </c>
      <c r="D27" s="14">
        <v>58229</v>
      </c>
      <c r="E27" s="13">
        <f t="shared" si="1"/>
        <v>308736673</v>
      </c>
      <c r="F27" s="10">
        <v>1579997694</v>
      </c>
      <c r="G27" s="42"/>
      <c r="H27" s="10">
        <f t="shared" si="2"/>
        <v>0</v>
      </c>
      <c r="I27" s="24">
        <f t="shared" si="0"/>
        <v>0</v>
      </c>
      <c r="J27" s="8"/>
      <c r="K27" s="8"/>
      <c r="M27" s="8"/>
    </row>
    <row r="28" spans="1:13" x14ac:dyDescent="0.2">
      <c r="A28" s="8">
        <v>2010</v>
      </c>
      <c r="B28" s="15">
        <v>361573360</v>
      </c>
      <c r="C28" s="15">
        <v>5970263</v>
      </c>
      <c r="D28" s="15">
        <v>47520860</v>
      </c>
      <c r="E28" s="13">
        <f t="shared" si="1"/>
        <v>415064483</v>
      </c>
      <c r="F28" s="10">
        <v>1618194282</v>
      </c>
      <c r="G28" s="42"/>
      <c r="H28" s="10">
        <f t="shared" si="2"/>
        <v>0</v>
      </c>
      <c r="I28" s="24">
        <f t="shared" si="0"/>
        <v>0</v>
      </c>
      <c r="J28" s="8"/>
      <c r="K28" s="8"/>
      <c r="M28" s="8"/>
    </row>
    <row r="29" spans="1:13" x14ac:dyDescent="0.2">
      <c r="A29" s="8">
        <v>2011</v>
      </c>
      <c r="B29" s="16">
        <v>413003582</v>
      </c>
      <c r="C29" s="16">
        <v>4787481</v>
      </c>
      <c r="D29" s="16">
        <v>6733024</v>
      </c>
      <c r="E29" s="17">
        <f t="shared" si="1"/>
        <v>424524087</v>
      </c>
      <c r="F29" s="10">
        <v>1654151482</v>
      </c>
      <c r="G29" s="42"/>
      <c r="H29" s="10">
        <f t="shared" si="2"/>
        <v>0</v>
      </c>
      <c r="I29" s="24">
        <f t="shared" si="0"/>
        <v>0</v>
      </c>
      <c r="J29" s="8"/>
      <c r="K29" s="8"/>
      <c r="M29" s="8"/>
    </row>
    <row r="30" spans="1:13" x14ac:dyDescent="0.2">
      <c r="A30" s="8">
        <v>2012</v>
      </c>
      <c r="B30" s="16">
        <v>513202713</v>
      </c>
      <c r="C30" s="16">
        <v>6428619</v>
      </c>
      <c r="D30" s="16">
        <v>129070</v>
      </c>
      <c r="E30" s="17">
        <f>SUM(B30+C30+D30)</f>
        <v>519760402</v>
      </c>
      <c r="F30" s="10">
        <v>1689780634</v>
      </c>
      <c r="G30" s="42"/>
      <c r="H30" s="10">
        <f t="shared" ref="H30:H35" si="3">SUM(G26:G30)</f>
        <v>0</v>
      </c>
      <c r="I30" s="24">
        <f t="shared" si="0"/>
        <v>0</v>
      </c>
      <c r="J30" s="8"/>
      <c r="K30" s="8"/>
      <c r="M30" s="8"/>
    </row>
    <row r="31" spans="1:13" x14ac:dyDescent="0.2">
      <c r="A31" s="8">
        <v>2013</v>
      </c>
      <c r="B31" s="16">
        <v>128121088</v>
      </c>
      <c r="C31" s="16">
        <v>5303502</v>
      </c>
      <c r="D31" s="16">
        <v>1310132</v>
      </c>
      <c r="E31" s="17">
        <f>SUM(B31+C31+D31)</f>
        <v>134734722</v>
      </c>
      <c r="F31" s="10">
        <v>1706299106</v>
      </c>
      <c r="G31" s="42"/>
      <c r="H31" s="10">
        <f t="shared" si="3"/>
        <v>0</v>
      </c>
      <c r="I31" s="24">
        <f t="shared" si="0"/>
        <v>0</v>
      </c>
      <c r="J31" s="8"/>
      <c r="K31" s="8"/>
      <c r="M31" s="8"/>
    </row>
    <row r="32" spans="1:13" x14ac:dyDescent="0.2">
      <c r="A32" s="8">
        <v>2014</v>
      </c>
      <c r="B32" s="16">
        <v>526041951</v>
      </c>
      <c r="C32" s="16">
        <v>11278863</v>
      </c>
      <c r="D32" s="16">
        <v>0</v>
      </c>
      <c r="E32" s="17">
        <f>SUM(B32+C32+D32)</f>
        <v>537320814</v>
      </c>
      <c r="F32" s="10">
        <v>1791923116</v>
      </c>
      <c r="G32" s="42"/>
      <c r="H32" s="10">
        <f t="shared" si="3"/>
        <v>0</v>
      </c>
      <c r="I32" s="24">
        <f t="shared" si="0"/>
        <v>0</v>
      </c>
      <c r="J32" s="8"/>
      <c r="K32" s="8"/>
      <c r="M32" s="8"/>
    </row>
    <row r="33" spans="1:13" x14ac:dyDescent="0.2">
      <c r="A33" s="8">
        <v>2015</v>
      </c>
      <c r="B33" s="15">
        <v>726475532</v>
      </c>
      <c r="C33" s="15">
        <v>7881295</v>
      </c>
      <c r="D33" s="15">
        <v>0</v>
      </c>
      <c r="E33" s="15">
        <f t="shared" ref="E33" si="4">SUM(B33+C33+D33)</f>
        <v>734356827</v>
      </c>
      <c r="F33" s="10">
        <v>1947039073</v>
      </c>
      <c r="G33" s="42"/>
      <c r="H33" s="10">
        <f t="shared" si="3"/>
        <v>0</v>
      </c>
      <c r="I33" s="24">
        <f t="shared" si="0"/>
        <v>0</v>
      </c>
      <c r="J33" s="8"/>
      <c r="K33" s="8"/>
      <c r="M33" s="8"/>
    </row>
    <row r="34" spans="1:13" x14ac:dyDescent="0.2">
      <c r="A34" s="8">
        <v>2016</v>
      </c>
      <c r="B34" s="15">
        <v>604813050</v>
      </c>
      <c r="C34" s="15">
        <v>697445</v>
      </c>
      <c r="D34" s="15">
        <v>0</v>
      </c>
      <c r="E34" s="15">
        <f t="shared" si="1"/>
        <v>605510495</v>
      </c>
      <c r="F34" s="10">
        <v>2112433865</v>
      </c>
      <c r="G34" s="42"/>
      <c r="H34" s="10">
        <f t="shared" si="3"/>
        <v>0</v>
      </c>
      <c r="I34" s="24">
        <f>ROUND(H34/F34*E34,2)</f>
        <v>0</v>
      </c>
      <c r="J34" s="8"/>
      <c r="K34" s="8"/>
      <c r="M34" s="8"/>
    </row>
    <row r="35" spans="1:13" x14ac:dyDescent="0.2">
      <c r="A35" s="8">
        <v>2017</v>
      </c>
      <c r="B35" s="15">
        <v>232705600</v>
      </c>
      <c r="C35" s="15">
        <v>10648767</v>
      </c>
      <c r="D35" s="15">
        <v>0</v>
      </c>
      <c r="E35" s="15">
        <f t="shared" si="1"/>
        <v>243354367</v>
      </c>
      <c r="F35" s="10">
        <v>2284129430</v>
      </c>
      <c r="G35" s="42"/>
      <c r="H35" s="10">
        <f t="shared" si="3"/>
        <v>0</v>
      </c>
      <c r="I35" s="24">
        <f>ROUND(H35/F35*E35,2)</f>
        <v>0</v>
      </c>
      <c r="J35" s="8"/>
      <c r="K35" s="8"/>
      <c r="M35" s="8"/>
    </row>
    <row r="36" spans="1:13" x14ac:dyDescent="0.2">
      <c r="B36" s="18">
        <f>SUM(B13:B35)</f>
        <v>4896667337</v>
      </c>
      <c r="C36" s="18">
        <f>SUM(C13:C35)</f>
        <v>61891344</v>
      </c>
      <c r="D36" s="18">
        <f>SUM(D13:D35)</f>
        <v>436321371</v>
      </c>
      <c r="E36" s="18">
        <f>SUM(E13:E35)</f>
        <v>5394880052</v>
      </c>
    </row>
    <row r="37" spans="1:13" x14ac:dyDescent="0.2">
      <c r="B37" s="9"/>
      <c r="C37" s="9"/>
      <c r="D37" s="9"/>
      <c r="E37" s="9"/>
      <c r="H37" s="8"/>
      <c r="I37" s="24"/>
      <c r="J37" s="8"/>
      <c r="K37" s="8"/>
      <c r="M37" s="8"/>
    </row>
    <row r="38" spans="1:13" x14ac:dyDescent="0.2">
      <c r="E38" s="19" t="s">
        <v>21</v>
      </c>
      <c r="H38" s="8"/>
      <c r="I38" s="24">
        <f>SUM(I13:I35)</f>
        <v>0</v>
      </c>
      <c r="J38" s="8"/>
      <c r="K38" s="8"/>
      <c r="M38" s="8"/>
    </row>
    <row r="39" spans="1:13" x14ac:dyDescent="0.2">
      <c r="E39" s="20" t="s">
        <v>22</v>
      </c>
      <c r="H39" s="8"/>
      <c r="I39" s="25"/>
      <c r="J39" s="8"/>
      <c r="K39" s="8"/>
      <c r="M39" s="8"/>
    </row>
    <row r="40" spans="1:13" x14ac:dyDescent="0.2">
      <c r="E40" s="19" t="s">
        <v>23</v>
      </c>
      <c r="H40" s="8"/>
      <c r="I40" s="24">
        <f>MAX(I38-100000,0)</f>
        <v>0</v>
      </c>
      <c r="J40" s="8"/>
      <c r="K40" s="8"/>
      <c r="M40" s="8"/>
    </row>
    <row r="41" spans="1:13" x14ac:dyDescent="0.2">
      <c r="E41" s="19" t="s">
        <v>24</v>
      </c>
      <c r="H41" s="8"/>
      <c r="I41" s="24">
        <v>50000</v>
      </c>
      <c r="J41" s="8"/>
      <c r="K41" s="8"/>
      <c r="M41" s="8"/>
    </row>
    <row r="42" spans="1:13" x14ac:dyDescent="0.2">
      <c r="E42" s="19" t="s">
        <v>25</v>
      </c>
      <c r="H42" s="8"/>
      <c r="I42" s="24">
        <f>MAX(I41-I40,0)</f>
        <v>50000</v>
      </c>
      <c r="J42" s="8"/>
      <c r="K42" s="8"/>
      <c r="M42" s="8"/>
    </row>
    <row r="43" spans="1:13" x14ac:dyDescent="0.2">
      <c r="E43" s="19" t="s">
        <v>26</v>
      </c>
      <c r="H43" s="8"/>
      <c r="I43" s="26">
        <f>MAX(I38-I42,0)</f>
        <v>0</v>
      </c>
      <c r="J43" s="8"/>
      <c r="K43" s="8"/>
      <c r="M43" s="8"/>
    </row>
    <row r="44" spans="1:13" x14ac:dyDescent="0.2">
      <c r="B44" s="9"/>
      <c r="C44" s="9"/>
      <c r="D44" s="9"/>
      <c r="E44" s="19"/>
    </row>
    <row r="45" spans="1:13" x14ac:dyDescent="0.2">
      <c r="E45" s="21" t="s">
        <v>27</v>
      </c>
    </row>
    <row r="46" spans="1:13" x14ac:dyDescent="0.2">
      <c r="E46" s="21" t="s">
        <v>28</v>
      </c>
    </row>
  </sheetData>
  <sheetProtection algorithmName="SHA-512" hashValue="dcspVcZev1UJwa7WlUZHmRw66Aaa3FXKM0NW7IKFKrkeURXkGnREC7y1fyTkdVput1i0R1eXy3oMiggX1RFrCA==" saltValue="PUb+2FrtZWz/IjwBM4oajA==" spinCount="100000" sheet="1" formatCells="0" formatColumns="0" formatRows="0" insertColumns="0" insertRows="0" insertHyperlinks="0" deleteColumns="0" deleteRows="0" sort="0" autoFilter="0" pivotTables="0"/>
  <protectedRanges>
    <protectedRange sqref="G9:G35" name="Range1"/>
  </protectedRanges>
  <mergeCells count="8">
    <mergeCell ref="B9:E9"/>
    <mergeCell ref="G9:G12"/>
    <mergeCell ref="A1:I1"/>
    <mergeCell ref="A3:I3"/>
    <mergeCell ref="A4:I4"/>
    <mergeCell ref="A5:I5"/>
    <mergeCell ref="F7:I7"/>
    <mergeCell ref="G8:I8"/>
  </mergeCells>
  <printOptions horizontalCentered="1"/>
  <pageMargins left="0.2" right="0.23" top="1" bottom="1" header="0.5" footer="0.5"/>
  <pageSetup scale="78" orientation="landscape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Anderson</dc:creator>
  <cp:lastModifiedBy>Ken Anderson</cp:lastModifiedBy>
  <dcterms:created xsi:type="dcterms:W3CDTF">2018-11-07T12:58:32Z</dcterms:created>
  <dcterms:modified xsi:type="dcterms:W3CDTF">2019-08-12T13:16:45Z</dcterms:modified>
</cp:coreProperties>
</file>